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ovy 精選" r:id="rId3" sheetId="1"/>
    <sheet name="紅布根地" r:id="rId4" sheetId="2"/>
    <sheet name="波爾多右岸" r:id="rId5" sheetId="3"/>
    <sheet name="澳洲" r:id="rId6" sheetId="4"/>
    <sheet name="頂級波爾多" r:id="rId7" sheetId="5"/>
    <sheet name="近日新貨" r:id="rId8" sheetId="6"/>
    <sheet name="波爾多左岸" r:id="rId9" sheetId="7"/>
    <sheet name="隆河區" r:id="rId10" sheetId="8"/>
    <sheet name="教皇堡精選" r:id="rId11" sheetId="9"/>
    <sheet name="香檳" r:id="rId12" sheetId="10"/>
    <sheet name="香港現貨" r:id="rId13" sheetId="11"/>
    <sheet name="原箱貨" r:id="rId14" sheetId="12"/>
    <sheet name="意大利" r:id="rId15" sheetId="13"/>
    <sheet name="白布根地" r:id="rId16" sheetId="14"/>
    <sheet name="今日限定" r:id="rId17" sheetId="15"/>
    <sheet name="實惠酒款" r:id="rId18" sheetId="16"/>
    <sheet name="Others" r:id="rId19" sheetId="17"/>
  </sheets>
</workbook>
</file>

<file path=xl/sharedStrings.xml><?xml version="1.0" encoding="utf-8"?>
<sst xmlns="http://schemas.openxmlformats.org/spreadsheetml/2006/main" count="16" uniqueCount="15">
  <si>
    <t>Henri Pion , Bourgogne Racines Croisees , 2017</t>
  </si>
  <si>
    <t>Chateau Bel-air , 2002</t>
  </si>
  <si>
    <t>Mayer Am Pfarrplatz , Nussberg Riesling , 2022</t>
  </si>
  <si>
    <t>Chateau Guiraud , 1999</t>
  </si>
  <si>
    <t>Durieu , Plan De Dieu , 2022</t>
  </si>
  <si>
    <t>Chateau Lagrave-cissan , Chateau Lagrave Cissan , 2013</t>
  </si>
  <si>
    <t>Feraud , Claux Guillard Blanc , 2021</t>
  </si>
  <si>
    <t>La Boutinière , Châteauneuf-du-pape Grande Réserve Blanc , 2018</t>
  </si>
  <si>
    <t>Chandon , Spritz Caves Collection Champagne</t>
  </si>
  <si>
    <t>Sovy , Wood Case 木盒套裝</t>
  </si>
  <si>
    <t>Azienda Paolo Manzone , Reysu Roero Arneis , 2018</t>
  </si>
  <si>
    <t>Merlin , La Roche Vineuse Macon , 2020</t>
  </si>
  <si>
    <t>Ligier , Arbois Blanc Les Mille Et Une Nuits , 2013</t>
  </si>
  <si>
    <t>Chateau Gadras , 2005</t>
  </si>
  <si>
    <t>Chateau Grand Puy Ducasse , 1997</t>
  </si>
</sst>
</file>

<file path=xl/styles.xml><?xml version="1.0" encoding="utf-8"?>
<styleSheet xmlns="http://schemas.openxmlformats.org/spreadsheetml/2006/main">
  <numFmts count="1">
    <numFmt numFmtId="164" formatCode="$ #,##0"/>
  </numFmts>
  <fonts count="52">
    <font>
      <sz val="11.0"/>
      <color indexed="8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color indexed="10"/>
    </font>
    <font>
      <name val="Calibri"/>
      <sz val="11.0"/>
      <u val="single"/>
      <color indexed="12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164" fontId="0" fillId="0" borderId="0" xfId="0" applyNumberForma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164" fontId="0" fillId="0" borderId="0" xfId="0" applyNumberForma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164" fontId="0" fillId="0" borderId="0" xfId="0" applyNumberForma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164" fontId="0" fillId="0" borderId="0" xfId="0" applyNumberForma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164" fontId="0" fillId="0" borderId="0" xfId="0" applyNumberForma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164" fontId="0" fillId="0" borderId="0" xfId="0" applyNumberForma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164" fontId="0" fillId="0" borderId="0" xfId="0" applyNumberForma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164" fontId="0" fillId="0" borderId="0" xfId="0" applyNumberForma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164" fontId="0" fillId="0" borderId="0" xfId="0" applyNumberForma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164" fontId="0" fillId="0" borderId="0" xfId="0" applyNumberForma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164" fontId="0" fillId="0" borderId="0" xfId="0" applyNumberForma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164" fontId="0" fillId="0" borderId="0" xfId="0" applyNumberForma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164" fontId="0" fillId="0" borderId="0" xfId="0" applyNumberForma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164" fontId="0" fillId="0" borderId="0" xfId="0" applyNumberForma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164" fontId="0" fillId="0" borderId="0" xfId="0" applyNumberForma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164" fontId="0" fillId="0" borderId="0" xfId="0" applyNumberForma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164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5"/>
  <sheetViews>
    <sheetView workbookViewId="0" tabSelected="true"/>
  </sheetViews>
  <sheetFormatPr defaultRowHeight="15.0"/>
  <cols>
    <col min="1" max="1" width="12.0" customWidth="true"/>
    <col min="2" max="2" width="12.0" customWidth="true"/>
    <col min="3" max="3" width="70.0" customWidth="true"/>
  </cols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</sheetData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0">
        <v>342.0</v>
      </c>
      <c r="B6" t="n" s="40">
        <v>303.0</v>
      </c>
      <c r="C6" s="39" t="s">
        <f>HYPERLINK("https://www.sovy.wine/winesrv/salesitem/67481e53bce915340f8884b7/Chandon/Spritz-Caves-Collection-Champagne/N.V.", "Chandon , Spritz Caves Collection Champagne")</f>
        <v>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4">
        <v>200.0</v>
      </c>
      <c r="B6" t="n" s="44">
        <v>200.0</v>
      </c>
      <c r="C6" s="43" t="s">
        <f>HYPERLINK("https://www.sovy.wine/winesrv/salesitem/67331563353c5919fa55dd92/Sovy/Wood-Case-%E6%9C%A8%E7%9B%92%E5%A5%97%E8%A3%9D/N.V.", "Sovy , Wood Case 木盒套裝")</f>
        <v>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48">
        <v>336.0</v>
      </c>
      <c r="B6" t="n" s="48">
        <v>298.0</v>
      </c>
      <c r="C6" s="47" t="s">
        <f>HYPERLINK("https://www.sovy.wine/winesrv/salesitem/646c270dda8c27371827cbaa/Chateau-Bel-air/Chateau-Bel-air/2002", "Chateau Bel-air , 2002")</f>
        <v>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2">
        <v>341.0</v>
      </c>
      <c r="B6" t="n" s="52">
        <v>302.0</v>
      </c>
      <c r="C6" s="51" t="s">
        <f>HYPERLINK("https://www.sovy.wine/winesrv/salesitem/674816a8bce915340f886db1/Azienda-Paolo-Manzone/Reysu-Roero-Arneis/2018", "Azienda Paolo Manzone , Reysu Roero Arneis , 2018")</f>
        <v>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56">
        <v>341.0</v>
      </c>
      <c r="B6" t="n" s="56">
        <v>302.0</v>
      </c>
      <c r="C6" s="55" t="s">
        <f>HYPERLINK("https://www.sovy.wine/winesrv/salesitem/674815aebce915340f886a89/Merlin/La-Roche-Vineuse-Macon/2020", "Merlin , La Roche Vineuse Macon , 2020")</f>
        <v>11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0">
        <v>419.0</v>
      </c>
      <c r="B6" t="n" s="60">
        <v>372.0</v>
      </c>
      <c r="C6" s="59" t="s">
        <f>HYPERLINK("https://www.sovy.wine/winesrv/salesitem/65bcc02474a5017f97490ccd/Ligier/Arbois-Blanc-Les-Mille-Et-Une-Nuits/2013", "Ligier , Arbois Blanc Les Mille Et Une Nuits , 2013")</f>
        <v>12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4">
        <v>341.0</v>
      </c>
      <c r="B6" t="n" s="64">
        <v>302.0</v>
      </c>
      <c r="C6" s="63" t="s">
        <f>HYPERLINK("https://www.sovy.wine/winesrv/salesitem/6077c6b40fcde915b9478cad/Chateau-Gadras/Chateau-Gadras/2005", "Chateau Gadras , 2005")</f>
        <v>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68">
        <v>699.0</v>
      </c>
      <c r="B6" t="n" s="68">
        <v>499.0</v>
      </c>
      <c r="C6" s="67" t="s">
        <f>HYPERLINK("https://www.sovy.wine/winesrv/salesitem/6720b0e3c8c402da3f072f90/Chateau-Grand-Puy-Ducasse/Chateau-Grand-Puy-Ducasse/1997", "Chateau Grand Puy Ducasse , 1997")</f>
        <v>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8">
        <v>341.0</v>
      </c>
      <c r="B6" t="n" s="8">
        <v>302.0</v>
      </c>
      <c r="C6" s="7" t="s">
        <f>HYPERLINK("https://www.sovy.wine/winesrv/salesitem/647a9efbae16ca336421e6f1/Henri-Pion/Bourgogne-Racines-Croisees/2017", "Henri Pion , Bourgogne Racines Croisees , 2017")</f>
        <v>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2">
        <v>336.0</v>
      </c>
      <c r="B6" t="n" s="12">
        <v>298.0</v>
      </c>
      <c r="C6" s="11" t="s">
        <f>HYPERLINK("https://www.sovy.wine/winesrv/salesitem/646c270dda8c27371827cbaa/Chateau-Bel-air/Chateau-Bel-air/2002", "Chateau Bel-air , 2002")</f>
        <v>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16">
        <v>466.0</v>
      </c>
      <c r="B6" t="n" s="16">
        <v>414.0</v>
      </c>
      <c r="C6" s="15" t="s">
        <f>HYPERLINK("https://www.sovy.wine/winesrv/salesitem/668606d2ffe17838ae2472c7/Mayer-Am-Pfarrplatz/Nussberg-Riesling/2022", "Mayer Am Pfarrplatz , Nussberg Riesling , 2022")</f>
        <v>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0">
        <v>776.0</v>
      </c>
      <c r="B6" t="n" s="20">
        <v>689.0</v>
      </c>
      <c r="C6" s="19" t="s">
        <f>HYPERLINK("https://www.sovy.wine/winesrv/salesitem/61721a00adf9c03416a7fbba/Chateau-Guiraud/Chateau-Guiraud/1999", "Chateau Guiraud , 1999")</f>
        <v>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4">
        <v>341.0</v>
      </c>
      <c r="B6" t="n" s="24">
        <v>302.0</v>
      </c>
      <c r="C6" s="23" t="s">
        <f>HYPERLINK("https://www.sovy.wine/winesrv/salesitem/6786140b9e7ae339decde313/Durieu/Plan-De-Dieu/2022", "Durieu , Plan De Dieu , 2022")</f>
        <v>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28">
        <v>341.0</v>
      </c>
      <c r="B6" t="n" s="28">
        <v>302.0</v>
      </c>
      <c r="C6" s="27" t="s">
        <f>HYPERLINK("https://www.sovy.wine/winesrv/salesitem/606a8e600fcde92a1cb15ff4/Chateau-Lagrave-cissan/Chateau-Lagrave-Cissan/2013", "Chateau Lagrave-cissan , Chateau Lagrave Cissan , 2013")</f>
        <v>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2">
        <v>341.0</v>
      </c>
      <c r="B6" t="n" s="32">
        <v>302.0</v>
      </c>
      <c r="C6" s="31" t="s">
        <f>HYPERLINK("https://www.sovy.wine/winesrv/salesitem/67481798bce915340f8870a9/Feraud/Claux-Guillard-Blanc/2021", "Feraud , Claux Guillard Blanc , 2021")</f>
        <v>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6"/>
  <sheetViews>
    <sheetView workbookViewId="0"/>
  </sheetViews>
  <sheetFormatPr defaultRowHeight="15.0"/>
  <sheetData>
    <row r="1">
      <c r="A1" s="0"/>
    </row>
    <row r="2">
      <c r="A2" s="0"/>
    </row>
    <row r="3">
      <c r="A3" s="0"/>
    </row>
    <row r="4">
      <c r="A4" s="0"/>
    </row>
    <row r="5">
      <c r="A5" s="0"/>
      <c r="B5" s="0"/>
    </row>
    <row r="6" ht="16.5" customHeight="true">
      <c r="A6" t="n" s="36">
        <v>503.0</v>
      </c>
      <c r="B6" t="n" s="36">
        <v>446.0</v>
      </c>
      <c r="C6" s="35" t="s">
        <f>HYPERLINK("https://www.sovy.wine/winesrv/salesitem/67482160bce915340f888f52/La-Boutini%C3%A8re/Ch%C3%A2teauneuf-du-pape-Grande-R%C3%A9serve-Blanc/2018", "La Boutinière , Châteauneuf-du-pape Grande Réserve Blanc , 2018")</f>
        <v>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2025-01-19T17:54:38Z</dcterms:created>
  <dc:creator>Apache POI</dc:creator>
</cp:coreProperties>
</file>